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  <definedName name="_xlnm.Print_Area" localSheetId="0">Расходы!$A$1:$I$83</definedName>
  </definedNames>
  <calcPr calcId="145621"/>
</workbook>
</file>

<file path=xl/calcChain.xml><?xml version="1.0" encoding="utf-8"?>
<calcChain xmlns="http://schemas.openxmlformats.org/spreadsheetml/2006/main">
  <c r="F9" i="1" l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G8" i="1"/>
  <c r="F8" i="1"/>
  <c r="G7" i="1"/>
  <c r="F7" i="1"/>
  <c r="D39" i="1"/>
  <c r="E39" i="1"/>
  <c r="D19" i="1"/>
  <c r="E19" i="1"/>
  <c r="C19" i="1"/>
  <c r="C23" i="1" l="1"/>
  <c r="C39" i="1" l="1"/>
  <c r="E23" i="1" l="1"/>
  <c r="D23" i="1"/>
  <c r="C79" i="1"/>
  <c r="C77" i="1"/>
  <c r="C73" i="1"/>
  <c r="C68" i="1"/>
  <c r="C62" i="1"/>
  <c r="C55" i="1"/>
  <c r="C52" i="1"/>
  <c r="C44" i="1"/>
  <c r="C34" i="1"/>
  <c r="C16" i="1"/>
  <c r="C7" i="1"/>
  <c r="E79" i="1"/>
  <c r="D79" i="1"/>
  <c r="E77" i="1"/>
  <c r="D77" i="1"/>
  <c r="E73" i="1"/>
  <c r="D73" i="1"/>
  <c r="E68" i="1"/>
  <c r="D68" i="1"/>
  <c r="E62" i="1"/>
  <c r="D62" i="1"/>
  <c r="E55" i="1"/>
  <c r="D55" i="1"/>
  <c r="E52" i="1"/>
  <c r="D52" i="1"/>
  <c r="E44" i="1"/>
  <c r="D44" i="1"/>
  <c r="E34" i="1"/>
  <c r="D34" i="1"/>
  <c r="E16" i="1"/>
  <c r="D16" i="1"/>
  <c r="E7" i="1"/>
  <c r="D7" i="1"/>
  <c r="C83" i="1" l="1"/>
  <c r="D83" i="1"/>
  <c r="E83" i="1"/>
</calcChain>
</file>

<file path=xl/sharedStrings.xml><?xml version="1.0" encoding="utf-8"?>
<sst xmlns="http://schemas.openxmlformats.org/spreadsheetml/2006/main" count="225" uniqueCount="210">
  <si>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</si>
  <si>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</si>
  <si>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</si>
  <si>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</si>
  <si>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</si>
  <si>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</si>
  <si>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</si>
  <si>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</si>
  <si>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</si>
  <si>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</si>
  <si>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</si>
  <si>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</si>
  <si>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</si>
  <si>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</si>
  <si>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</si>
  <si>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</si>
  <si>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</si>
  <si>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</si>
  <si>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</si>
  <si>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</si>
  <si>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</si>
  <si>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</si>
  <si>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</si>
  <si>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</si>
  <si>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</si>
  <si>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</si>
  <si>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</si>
  <si>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</si>
  <si>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</si>
  <si>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</si>
  <si>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</si>
  <si>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</si>
  <si>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</si>
  <si>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</si>
  <si>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</si>
  <si>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</si>
  <si>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</si>
  <si>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</si>
  <si>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</si>
  <si>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</si>
  <si>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</si>
  <si>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</si>
  <si>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</si>
  <si>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</si>
  <si>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</si>
  <si>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</si>
  <si>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</si>
  <si>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</si>
  <si>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</si>
  <si>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</si>
  <si>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</si>
  <si>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</si>
  <si>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</si>
  <si>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</si>
  <si>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</si>
  <si>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</si>
  <si>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</si>
  <si>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</si>
  <si>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</si>
  <si>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</si>
  <si>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</si>
  <si>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</si>
  <si>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</si>
  <si>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</si>
  <si>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</si>
  <si>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</si>
  <si>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</si>
  <si>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</si>
  <si>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</si>
  <si>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</si>
  <si>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</si>
  <si>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</si>
  <si>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</si>
  <si>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</si>
  <si>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</si>
  <si>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</si>
  <si>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</si>
  <si>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</si>
  <si>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</si>
  <si>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</si>
  <si>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</si>
  <si>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</si>
  <si>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</si>
  <si>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</si>
  <si>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</si>
  <si>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</si>
  <si>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</si>
  <si>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</si>
  <si>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</si>
  <si>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</si>
  <si>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</si>
  <si>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</si>
  <si>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</si>
  <si>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</si>
  <si>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</si>
  <si>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</si>
  <si>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</si>
  <si>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</si>
  <si>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</si>
  <si>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</si>
  <si>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</si>
  <si>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</si>
  <si>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</si>
  <si>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</si>
  <si>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</si>
  <si>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</si>
  <si>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</si>
  <si>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</si>
  <si>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</si>
  <si>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</si>
  <si>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</si>
  <si>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</si>
  <si>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</si>
  <si>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</si>
  <si>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</si>
  <si>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</si>
  <si>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</si>
  <si>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</si>
  <si>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</si>
  <si>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</si>
  <si>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</si>
  <si>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</si>
  <si>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</si>
  <si>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</si>
  <si>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</si>
  <si>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</si>
  <si>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</si>
  <si>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</si>
  <si>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</si>
  <si>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</si>
  <si>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</si>
  <si>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</si>
  <si>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</si>
  <si>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</si>
  <si>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</si>
  <si>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</si>
  <si>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</si>
  <si>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</si>
  <si>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</si>
  <si>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</si>
  <si>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</si>
  <si>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</si>
  <si>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</si>
  <si>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</si>
  <si>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</si>
  <si>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</si>
  <si>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</si>
  <si>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</si>
  <si>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</si>
  <si>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</si>
  <si>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Бюджетные асигнования, утвержденные сводной бюджетной росписью с учетом изменений</t>
  </si>
  <si>
    <t>Прикладные научные исследования в области национальной экономики</t>
  </si>
  <si>
    <t>0411</t>
  </si>
  <si>
    <t>Расходы произведены в соответствии с фактической потребностью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</si>
  <si>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</si>
  <si>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Сокращение бюджетных ассигнований связано с частичным направлением зарезервированных средств на поддержку реализации мероприятий государственных программ Брянской области</t>
  </si>
  <si>
    <t>Увеличение бюджетных ассигнований в связи с дополнительным выделением средств на финансовое обеспечение деятельности учреждений</t>
  </si>
  <si>
    <t>Молодежная политика</t>
  </si>
  <si>
    <t>0601</t>
  </si>
  <si>
    <t>Экологический контроль</t>
  </si>
  <si>
    <t>Увеличение бюджетных ассигнований в связи с поступлением средств федерального бюджета на осуществление ежемесячных выплат на детей в возрасте от трех до семи лет включительно</t>
  </si>
  <si>
    <t>Увеличение бюджетных ассигнований на дотации на поддержку мер по обеспечению сбалансированности бюджетов муниципальных районов (муниципальных округов, городских округов) в связи с необходимостью обеспечения социально значимых расходов муниципальных образований</t>
  </si>
  <si>
    <t>Сведения о фактически произведенных расходах по разделам и подразделам классификации расходов областного бюджета в сравнении с первоначально утвержденными Законом о бюджете значениями и с уточненными значениями с учетом внесенных изменений за 2021 год</t>
  </si>
  <si>
    <t>Бюджетные асигнования, утвержденные законом о бюджете от 10.12.2020 
№ 105-З (первоначальным)</t>
  </si>
  <si>
    <t>Кассовое исполнение
за 2021 год</t>
  </si>
  <si>
    <t>Процент исполнения</t>
  </si>
  <si>
    <t>к первона- чально утвержден- ным ассигно- ваниям</t>
  </si>
  <si>
    <t>к сводной бюджетной росписи с учетом изменений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</si>
  <si>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</si>
  <si>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</si>
  <si>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Защита населения и территории от чрезвычайных ситуаций природного и техногенного характера, пожарная безопасность</t>
  </si>
  <si>
    <t>Низкий процент исполнения связан с тем, что строительство зданий для мировых судей судебных участков, разработка проектно-сметной документации, проектирование перенесены на 2022 год</t>
  </si>
  <si>
    <t xml:space="preserve">Низкий процент исполнения связан с тем, что не использованы в полном объеме в отчетном периоде средства на поддержку реализации мероприятий государственных программ </t>
  </si>
  <si>
    <t>Увеличение бюджетных ассигнований на материально-техническое, финансовое обеспечение деятельности государственного казенного учреждения «Брянский пожарно-спасательный центр»</t>
  </si>
  <si>
    <t>Низкий процент исполнения связан с тем, что разработка проектно-сметной документации на завершение проектных работ, прохождение государственной экспертизы и начало строительства пожарного депо на 4 автомашины в городе Трубчевск была перенесена на 2022 год</t>
  </si>
  <si>
    <t>Увеличение бюджетных ассигнований на повышение уровня общественной безопасности, правопорядка и безопасности среды обитания на создание опытных участков АПК «Безопасный город»</t>
  </si>
  <si>
    <t>Увеличение бюджетных ассигнований на мероприятия по изучению недр и воспроизводству минерально-сырьевой базы на проведение работ по изучению карстово-суффозионных процессов</t>
  </si>
  <si>
    <t>Уменьшение бюджетных ассигнований на осуществление отдельных полномочий в области водных отношений</t>
  </si>
  <si>
    <t xml:space="preserve">Низкий процент исполнения по компенсации организациям железнодорожного транспорта потерь в доходах, возникающих в результате государственного регулирования тарифов на перевозку пассажиров в пригородном сообщении связан с тем, что расходы за 2021 год не произведены в связи с урегулированием разногласий по договору с АО «Центральная пригородная пассажирская компания». За 2021 год прогнозный пассажирооборот при перевозке пассажиров железнодорожным транспортом составил 124,8 млн. пасс/км при объеме вагонокилометровой работы 8 630,4 тыс. вагоно-км. Не использованы денежные средства в связи с отсутствием основания для оплаты, так как договор на организацию транспортного обслуживания населения железнодорожным транспортом в пригородном сообщении по территории Брянской области на 2021 год не согласован акционерным обществом «Центральная пригородная пассажирская компания». По иску департамента в судебном порядке рассматривается вопрос о признании договора незаключенным
</t>
  </si>
  <si>
    <t>Рост связан с увеличением расходов по дорожному фонду, в том числе на реализацию национального проекта "Безопасные и качественные автомобильные дороги"</t>
  </si>
  <si>
    <t>Освоение бюджетных средств по обеспечению сохранности автомобильных дорог регионального значения осуществлено по факту выполненных работ</t>
  </si>
  <si>
    <t>Увеличение бюджетных ассигнований на взносы Брянской области в уставные капиталы хозяйственных обществ (АО "Брянскавтодор"), а также дополнительно выделены бюджетные ассигнования на содержание государственного казенного учреждения «Управление капитального строительства Брянской области»</t>
  </si>
  <si>
    <t>Низкий процент исполнения по реализации мероприятий региональной адресной программы «Переселение граждан из аварийного жилищного фонда на территории  Брянской области» (2019 - 2024 годы) связан с тем, что по состоянию на 1 января 2022 года остались остатки неосвоенных средств по незавершенным этапам реализации программы. В соответствии с Порядком перечисления средств государственной корпорации  - Фонда   содействия реформированию жилищно-коммунального хозяйства остатки средств по незавершенным этапам переносятся на следующий год</t>
  </si>
  <si>
    <t>Увеличены бюджетные ассигнования на мероприятия по обеспечению устойчивого сокращения непригодного для проживания жилищного фонда</t>
  </si>
  <si>
    <t>Увеличение бюджетных ассигнований на подготовку объектов жилищно-коммунального хозяйства к зиме для предоставления субсидий муниципальным образованиям на проведение капитального ремонта объектов коммунального назначения, находящихся в муниципальной собственности. Дополнительно выделены средства на 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городе Брянске, а также увеличены бюджетные ассигнования на строительство и реконструкцию канализационных сетей и канализационных коллекторов для населенных пунктов Брянской области</t>
  </si>
  <si>
    <t>Низкий процент исполнения связан с тем, что по самотечным канализационным коллекторам электронные аукционы по определению подрядной организации на выполнении строительно-монтажных работ признаны несостоявшимися. Строительство объектов перенесено на 2022 год</t>
  </si>
  <si>
    <t>Уменьшение бюджетных ассигнований на строительство и реконструкцию (модернизация) объектов питьевого водоснабжения</t>
  </si>
  <si>
    <t>Увеличение бюджетных ассигнования на осуществление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</si>
  <si>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'Увеличение бюджетных ассигнований в связи с поступлением средств федерального бюджета на государственную поддержку закупки контейнеров для раздельного накопления твердых коммунальных отходов</t>
  </si>
  <si>
    <t>Низкий процент исполнения по объекту "Детский сад на 200 мест, из них 120 мест для детей в возрасте от 1,5 до 3 лет в городе Почепе Брянской области" связан с существенным ростом цен на строительные материалы, поставка материалов по данному объекту была задержана, строительство объекта будет продолжено в 2022 году. По объекту "Реконструкция здания детского дома под детский сад по ул. Крупской, д.1 в городе Жуковка" - подрядчик несвоевременно выполнил строительно-монтажные работы по реконструкции объекта, в связи с чем ведется претензионная работа по расторжению контракта</t>
  </si>
  <si>
    <t>Дополнительно выделены бюджетные ассигнования на организации дополнительного образования (внешкольная работа с детьми), а также на проведение ремонта спортивных сооружений</t>
  </si>
  <si>
    <t>Дополнительно выделены бюджетные ассигнования на организации среднего профессионального образования</t>
  </si>
  <si>
    <t>Дополнительно выделены бюджетные ассигнования на содержание государственного автономного учреждения дополнительного профессионального образования «Брянский институт повышения квалификации работников образования»</t>
  </si>
  <si>
    <t>Уменьшение бюджетных ассигнований на мероприятия по проведению оздоровительной кампании детей в связи с принятыми ограничениями, в целях нераспространения новой коронавирусной инфекции (COVID-19)</t>
  </si>
  <si>
    <t>Увеличение бюджетных ассигнований на достижение показателей деятельности органов исполнительной власти субъектов Российской Федерации</t>
  </si>
  <si>
    <t>Низкий процент исполнения по бюджетным инвестициям по объекту "Административно-морфологический корпус государственного бюджетного учреждения здравоохранения "Брянское областное бюро судебно-медицинской экспертизы" сложился в связи с поздним получением положительного заключения государственной экспертизы, а также пересчетом сметной стоимости. Строительство объекта планируется начать в 2022 году. Срок ввода объекта в эксплуатацию – 2024 год. Низкий процент исполнения по мероприятиям на реализацию региональных программ модернизации первичного звена здравоохранения сложился в результате проведения конкурсных процедур</t>
  </si>
  <si>
    <t>Дополнительно выделены бюджетные ассигнования на меры социальной поддержки в части лекарственного обеспечения при амбулаторном лечении граждан, на финансовое обеспечение мероприятий по приобретению лекарственных препаратов для лечения пациентов с новой коронавирусной инфекцией (COVID-19), получающих медицинскую помощь в амбулаторных условиях, за счет средств резервного фонда Правительства Российской Федерации</t>
  </si>
  <si>
    <t>Увеличение бюджетных ассигнований на финансовое обеспечение мероприятий по борьбе с новой коронавирусной инфекцией (COVID-19) за счет средств резервного фонда Правительства Российской Федерации, а также на содержание станций скорой и неотложной помощи</t>
  </si>
  <si>
    <t>Увеличение бюджетных ассигнований в связи с поступлением средств федерального бюджета на 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страхования, а также на дополнительное финансовое обеспечение оказания медицинской помощи, в том числе лицам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</t>
  </si>
  <si>
    <t>Увеличение бюджетных ассигнований в связи с дополнительным выделением средств на финансовое обеспечение деятельности учреждений, на мероприятия, направленные на профилактику и устранение последствий распространения коронавирусной инфекции, а также в связи с поступлением средств федерального бюджета на финансовое 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</si>
  <si>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Уменьшение бюджетных ассигнований в связи с поступлением уведомлений на средства федерального бюджета (в частности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радиации)</t>
  </si>
  <si>
    <t>Низкий процент исполнения по мероприятиям на проведение ремонта спортивных сооружений связан с тем, что не в полном объеме завершены строительно-монтажные работы из-за нарушения сроков их исполнения подрядчиками (отсутствие актов выполненных работ), неоднократным внесением изменений в проектно-сметную документацию, а также расторжением контракта в связи с ненадлежащим исполнением подрядчиком обязательств (графиков выполнения работ)</t>
  </si>
  <si>
    <t>Увеличение бюджетных ассигнований в связи с дополнительным выделением средств на финансовое обеспечение деятельности учреждений, а также на мероприятия по проведению ремонта спортивных сооружений</t>
  </si>
  <si>
    <t>Низкий процент исполнения по бюджетным инвестициям на строительство физкультурных объектов связан с тем, что разработка проектно-сметной документации по областному центру лыжного спорта в городе Брянске и по реконструкции ледового дворца «Пересвет» город Брянск перенесена на 2022 год</t>
  </si>
  <si>
    <t>Рост связан с увеличением бюджетных инвестиций в государственную и муниципальную собственность Брянской области</t>
  </si>
  <si>
    <t>Увеличение бюджетных ассигнований на мероприятия по вовлечению населения в занятия физической культурой и массовым спортом, участие в соревнованиях различного уровня, а также на предоставление субсидий социально-ориентированным некоммерческим организациям, добровольным обществам и организациям, развивающим профессиональный спорт</t>
  </si>
  <si>
    <t xml:space="preserve">Экономия расходов в результате досрочного гашения в течение 2021 года коммерческих кредитов за счет временно-свободных остатков средств областного бюджета </t>
  </si>
  <si>
    <t>Увеличение бюджетных ассигнований в связи с поступлением средств федерального бюджета на реализацию проектов комплексного развития сельских территорий ведомственного проекта "Современный облик сельских территорий" за счет средств резервного фонда Правительства Российской Федерации, а также в связи с дополнительным выделением средств на реализацию инициативных проектов</t>
  </si>
  <si>
    <t>Рост расходов связан с выделением бюджетных ассигнований на организацию и проведение выборов и референдумов</t>
  </si>
  <si>
    <t>Увеличение бюджетных ассигнований на мероприятия, направленные на профилактику и устранение последствий распространения коронавирусной инфекции, на финансовое обеспечение мероприятий по борьбе с новой коронавирусной инфекцией (COVID-19) за счет средств резервного фонда Правительства Российской Федерации на, на содержание больниц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</si>
</sst>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4">
    <xf numFmtId="0" fontId="0" fillId="0" borderId="0"/>
    <xf numFmtId="4" fontId="6" fillId="0" borderId="8">
      <alignment horizontal="right"/>
    </xf>
    <xf numFmtId="4" fontId="6" fillId="0" borderId="8">
      <alignment horizontal="right"/>
    </xf>
    <xf numFmtId="0" fontId="9" fillId="0" borderId="9">
      <alignment horizontal="left" vertical="top" wrapText="1"/>
    </xf>
    <xf numFmtId="0" fontId="12" fillId="0" borderId="0"/>
    <xf numFmtId="0" fontId="9" fillId="0" borderId="0">
      <alignment horizontal="left" vertical="top" wrapText="1"/>
    </xf>
    <xf numFmtId="0" fontId="9" fillId="0" borderId="0"/>
    <xf numFmtId="0" fontId="13" fillId="0" borderId="0">
      <alignment horizontal="center" wrapText="1"/>
    </xf>
    <xf numFmtId="0" fontId="13" fillId="0" borderId="0">
      <alignment horizontal="center"/>
    </xf>
    <xf numFmtId="0" fontId="9" fillId="0" borderId="0">
      <alignment wrapText="1"/>
    </xf>
    <xf numFmtId="0" fontId="9" fillId="0" borderId="0">
      <alignment horizontal="right"/>
    </xf>
    <xf numFmtId="0" fontId="9" fillId="0" borderId="10">
      <alignment horizontal="center" vertical="center" wrapText="1"/>
    </xf>
    <xf numFmtId="0" fontId="9" fillId="0" borderId="9">
      <alignment horizontal="center" vertical="center" shrinkToFit="1"/>
    </xf>
    <xf numFmtId="4" fontId="9" fillId="4" borderId="9">
      <alignment horizontal="right" vertical="top" shrinkToFit="1"/>
    </xf>
    <xf numFmtId="0" fontId="14" fillId="0" borderId="11">
      <alignment horizontal="left"/>
    </xf>
    <xf numFmtId="4" fontId="14" fillId="5" borderId="9">
      <alignment horizontal="right" vertical="top" shrinkToFit="1"/>
    </xf>
    <xf numFmtId="0" fontId="9" fillId="0" borderId="12"/>
    <xf numFmtId="0" fontId="9" fillId="0" borderId="0">
      <alignment horizontal="left" wrapText="1"/>
    </xf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6" borderId="0"/>
    <xf numFmtId="0" fontId="14" fillId="0" borderId="9">
      <alignment horizontal="left" vertical="top" wrapText="1"/>
    </xf>
    <xf numFmtId="0" fontId="9" fillId="6" borderId="0">
      <alignment horizontal="center"/>
    </xf>
    <xf numFmtId="4" fontId="9" fillId="0" borderId="9">
      <alignment horizontal="right" vertical="top" shrinkToFit="1"/>
    </xf>
    <xf numFmtId="4" fontId="9" fillId="0" borderId="0">
      <alignment horizontal="right" shrinkToFit="1"/>
    </xf>
    <xf numFmtId="0" fontId="11" fillId="0" borderId="0"/>
    <xf numFmtId="4" fontId="15" fillId="0" borderId="8">
      <alignment horizontal="right"/>
    </xf>
    <xf numFmtId="4" fontId="15" fillId="0" borderId="8">
      <alignment horizontal="right"/>
    </xf>
    <xf numFmtId="0" fontId="12" fillId="0" borderId="0"/>
    <xf numFmtId="0" fontId="12" fillId="0" borderId="0"/>
    <xf numFmtId="0" fontId="12" fillId="0" borderId="0"/>
  </cellStyleXfs>
  <cellXfs count="4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1" xfId="0" applyFont="1" applyFill="1" applyBorder="1" applyAlignment="1">
      <alignment vertical="center" wrapText="1"/>
    </xf>
    <xf numFmtId="0" fontId="8" fillId="0" borderId="9" xfId="3" quotePrefix="1" applyNumberFormat="1" applyFont="1" applyFill="1" applyProtection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8" fillId="0" borderId="9" xfId="3" quotePrefix="1" applyNumberFormat="1" applyFont="1" applyFill="1" applyProtection="1">
      <alignment horizontal="left" vertical="top" wrapText="1"/>
    </xf>
    <xf numFmtId="0" fontId="8" fillId="0" borderId="9" xfId="3" quotePrefix="1" applyNumberFormat="1" applyFont="1" applyFill="1" applyProtection="1">
      <alignment horizontal="left" vertical="top" wrapText="1"/>
    </xf>
  </cellXfs>
  <cellStyles count="34">
    <cellStyle name="br" xfId="20"/>
    <cellStyle name="br 2" xfId="33"/>
    <cellStyle name="col" xfId="19"/>
    <cellStyle name="col 2" xfId="32"/>
    <cellStyle name="style0" xfId="21"/>
    <cellStyle name="td" xfId="22"/>
    <cellStyle name="tr" xfId="18"/>
    <cellStyle name="tr 2" xfId="31"/>
    <cellStyle name="xl105" xfId="1"/>
    <cellStyle name="xl105 2" xfId="29"/>
    <cellStyle name="xl21" xfId="23"/>
    <cellStyle name="xl22" xfId="11"/>
    <cellStyle name="xl23" xfId="12"/>
    <cellStyle name="xl24" xfId="14"/>
    <cellStyle name="xl25" xfId="16"/>
    <cellStyle name="xl26" xfId="5"/>
    <cellStyle name="xl27" xfId="7"/>
    <cellStyle name="xl28" xfId="8"/>
    <cellStyle name="xl29" xfId="9"/>
    <cellStyle name="xl30" xfId="10"/>
    <cellStyle name="xl31" xfId="15"/>
    <cellStyle name="xl32" xfId="6"/>
    <cellStyle name="xl33" xfId="17"/>
    <cellStyle name="xl34" xfId="3"/>
    <cellStyle name="xl35" xfId="24"/>
    <cellStyle name="xl36" xfId="13"/>
    <cellStyle name="xl37" xfId="25"/>
    <cellStyle name="xl38" xfId="26"/>
    <cellStyle name="xl39" xfId="27"/>
    <cellStyle name="xl96" xfId="2"/>
    <cellStyle name="xl96 2" xfId="30"/>
    <cellStyle name="Обычный" xfId="0" builtinId="0"/>
    <cellStyle name="Обычный 2" xfId="4"/>
    <cellStyle name="Обычный 3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83"/>
  <sheetViews>
    <sheetView tabSelected="1" view="pageBreakPreview" topLeftCell="A66" zoomScaleNormal="100" zoomScaleSheetLayoutView="100" workbookViewId="0">
      <selection activeCell="F69" sqref="F69"/>
    </sheetView>
  </sheetViews>
  <sheetFormatPr defaultRowHeight="14.4" x14ac:dyDescent="0.3"/>
  <cols>
    <col min="1" max="1" width="41.6640625" customWidth="1"/>
    <col min="2" max="2" width="6.88671875" customWidth="1"/>
    <col min="3" max="3" width="19.88671875" style="14" customWidth="1"/>
    <col min="4" max="5" width="19.88671875" customWidth="1"/>
    <col min="6" max="6" width="13.5546875" customWidth="1"/>
    <col min="7" max="7" width="13.44140625" customWidth="1"/>
    <col min="8" max="8" width="44.44140625" customWidth="1"/>
    <col min="9" max="9" width="45.33203125" customWidth="1"/>
  </cols>
  <sheetData>
    <row r="1" spans="1:9" x14ac:dyDescent="0.3">
      <c r="A1" s="28"/>
      <c r="B1" s="28"/>
      <c r="C1" s="28"/>
      <c r="D1" s="28"/>
      <c r="E1" s="28"/>
    </row>
    <row r="2" spans="1:9" s="3" customFormat="1" ht="40.5" customHeight="1" x14ac:dyDescent="0.3">
      <c r="A2" s="38" t="s">
        <v>162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15.6" x14ac:dyDescent="0.3">
      <c r="A3" s="4"/>
      <c r="B3" s="4"/>
      <c r="C3" s="4"/>
      <c r="D3" s="29"/>
      <c r="E3" s="29"/>
      <c r="F3" s="39" t="s">
        <v>147</v>
      </c>
      <c r="G3" s="39"/>
      <c r="H3" s="39"/>
      <c r="I3" s="39"/>
    </row>
    <row r="4" spans="1:9" s="3" customFormat="1" ht="23.4" customHeight="1" x14ac:dyDescent="0.3">
      <c r="A4" s="35" t="s">
        <v>144</v>
      </c>
      <c r="B4" s="35" t="s">
        <v>145</v>
      </c>
      <c r="C4" s="30" t="s">
        <v>163</v>
      </c>
      <c r="D4" s="30" t="s">
        <v>150</v>
      </c>
      <c r="E4" s="30" t="s">
        <v>164</v>
      </c>
      <c r="F4" s="40" t="s">
        <v>165</v>
      </c>
      <c r="G4" s="41"/>
      <c r="H4" s="30" t="s">
        <v>168</v>
      </c>
      <c r="I4" s="30" t="s">
        <v>169</v>
      </c>
    </row>
    <row r="5" spans="1:9" s="3" customFormat="1" ht="56.25" customHeight="1" x14ac:dyDescent="0.3">
      <c r="A5" s="36"/>
      <c r="B5" s="36"/>
      <c r="C5" s="31"/>
      <c r="D5" s="31"/>
      <c r="E5" s="31"/>
      <c r="F5" s="30" t="s">
        <v>166</v>
      </c>
      <c r="G5" s="30" t="s">
        <v>167</v>
      </c>
      <c r="H5" s="31"/>
      <c r="I5" s="31"/>
    </row>
    <row r="6" spans="1:9" s="3" customFormat="1" ht="31.5" customHeight="1" x14ac:dyDescent="0.3">
      <c r="A6" s="37"/>
      <c r="B6" s="37"/>
      <c r="C6" s="32"/>
      <c r="D6" s="32"/>
      <c r="E6" s="32"/>
      <c r="F6" s="32"/>
      <c r="G6" s="32"/>
      <c r="H6" s="32"/>
      <c r="I6" s="32"/>
    </row>
    <row r="7" spans="1:9" ht="31.2" x14ac:dyDescent="0.3">
      <c r="A7" s="10" t="s">
        <v>100</v>
      </c>
      <c r="B7" s="11" t="s">
        <v>6</v>
      </c>
      <c r="C7" s="5">
        <f>C8+C9+C10+C11+C12+C13+C14+C15</f>
        <v>3098657274.6599998</v>
      </c>
      <c r="D7" s="5">
        <f>D8+D9+D10+D11+D12+D13+D14+D15</f>
        <v>1949816420.5799999</v>
      </c>
      <c r="E7" s="5">
        <f>E8+E9+E10+E11+E12+E13+E14+E15</f>
        <v>1619803380.1800001</v>
      </c>
      <c r="F7" s="6">
        <f>E7/C7*100</f>
        <v>52.274363913244748</v>
      </c>
      <c r="G7" s="6">
        <f>E7/D7*100</f>
        <v>83.074660931318206</v>
      </c>
      <c r="H7" s="9"/>
      <c r="I7" s="19"/>
    </row>
    <row r="8" spans="1:9" ht="62.4" x14ac:dyDescent="0.3">
      <c r="A8" s="9" t="s">
        <v>134</v>
      </c>
      <c r="B8" s="12" t="s">
        <v>41</v>
      </c>
      <c r="C8" s="13">
        <v>7054674</v>
      </c>
      <c r="D8" s="13">
        <v>6654674</v>
      </c>
      <c r="E8" s="13">
        <v>6222366.2800000003</v>
      </c>
      <c r="F8" s="7">
        <f>E8/C8*100</f>
        <v>88.202038535019483</v>
      </c>
      <c r="G8" s="7">
        <f>E8/D8*100</f>
        <v>93.503698002336407</v>
      </c>
      <c r="H8" s="19" t="s">
        <v>153</v>
      </c>
      <c r="I8" s="19" t="s">
        <v>153</v>
      </c>
    </row>
    <row r="9" spans="1:9" ht="78" x14ac:dyDescent="0.3">
      <c r="A9" s="9" t="s">
        <v>89</v>
      </c>
      <c r="B9" s="12" t="s">
        <v>54</v>
      </c>
      <c r="C9" s="13">
        <v>163016043</v>
      </c>
      <c r="D9" s="13">
        <v>158696660</v>
      </c>
      <c r="E9" s="13">
        <v>157116674.68000001</v>
      </c>
      <c r="F9" s="7">
        <f t="shared" ref="F9:F72" si="0">E9/C9*100</f>
        <v>96.381111814865989</v>
      </c>
      <c r="G9" s="7">
        <f t="shared" ref="G9:G72" si="1">E9/D9*100</f>
        <v>99.004399134802213</v>
      </c>
      <c r="H9" s="18"/>
      <c r="I9" s="18"/>
    </row>
    <row r="10" spans="1:9" ht="85.8" customHeight="1" x14ac:dyDescent="0.3">
      <c r="A10" s="9" t="s">
        <v>18</v>
      </c>
      <c r="B10" s="12" t="s">
        <v>71</v>
      </c>
      <c r="C10" s="13">
        <v>317703383</v>
      </c>
      <c r="D10" s="13">
        <v>342092490</v>
      </c>
      <c r="E10" s="13">
        <v>320407229.02999997</v>
      </c>
      <c r="F10" s="7">
        <f t="shared" si="0"/>
        <v>100.85105987996357</v>
      </c>
      <c r="G10" s="7">
        <f t="shared" si="1"/>
        <v>93.660994729817077</v>
      </c>
      <c r="H10" s="18"/>
      <c r="I10" s="19" t="s">
        <v>153</v>
      </c>
    </row>
    <row r="11" spans="1:9" ht="78" x14ac:dyDescent="0.3">
      <c r="A11" s="9" t="s">
        <v>30</v>
      </c>
      <c r="B11" s="12" t="s">
        <v>87</v>
      </c>
      <c r="C11" s="13">
        <v>270662122</v>
      </c>
      <c r="D11" s="13">
        <v>316728912.01999998</v>
      </c>
      <c r="E11" s="13">
        <v>264745866.03999999</v>
      </c>
      <c r="F11" s="7">
        <f t="shared" si="0"/>
        <v>97.814154446036596</v>
      </c>
      <c r="G11" s="7">
        <f t="shared" si="1"/>
        <v>83.587527375234544</v>
      </c>
      <c r="H11" s="18"/>
      <c r="I11" s="42" t="s">
        <v>171</v>
      </c>
    </row>
    <row r="12" spans="1:9" ht="62.4" x14ac:dyDescent="0.3">
      <c r="A12" s="9" t="s">
        <v>80</v>
      </c>
      <c r="B12" s="12" t="s">
        <v>104</v>
      </c>
      <c r="C12" s="13">
        <v>149945405</v>
      </c>
      <c r="D12" s="13">
        <v>156766514</v>
      </c>
      <c r="E12" s="13">
        <v>147781322.09</v>
      </c>
      <c r="F12" s="7">
        <f t="shared" si="0"/>
        <v>98.55675276611511</v>
      </c>
      <c r="G12" s="7">
        <f t="shared" si="1"/>
        <v>94.268423988811804</v>
      </c>
      <c r="H12" s="18"/>
      <c r="I12" s="19" t="s">
        <v>153</v>
      </c>
    </row>
    <row r="13" spans="1:9" ht="46.8" x14ac:dyDescent="0.3">
      <c r="A13" s="9" t="s">
        <v>11</v>
      </c>
      <c r="B13" s="12" t="s">
        <v>117</v>
      </c>
      <c r="C13" s="13">
        <v>39523624</v>
      </c>
      <c r="D13" s="13">
        <v>52459324</v>
      </c>
      <c r="E13" s="13">
        <v>51568783.32</v>
      </c>
      <c r="F13" s="7">
        <f t="shared" si="0"/>
        <v>130.47584735650759</v>
      </c>
      <c r="G13" s="7">
        <f t="shared" si="1"/>
        <v>98.3024167829536</v>
      </c>
      <c r="H13" s="27" t="s">
        <v>208</v>
      </c>
      <c r="I13" s="18"/>
    </row>
    <row r="14" spans="1:9" ht="124.8" x14ac:dyDescent="0.3">
      <c r="A14" s="9" t="s">
        <v>141</v>
      </c>
      <c r="B14" s="12" t="s">
        <v>122</v>
      </c>
      <c r="C14" s="13">
        <v>70000000</v>
      </c>
      <c r="D14" s="13">
        <v>70000000</v>
      </c>
      <c r="E14" s="13">
        <v>0</v>
      </c>
      <c r="F14" s="7">
        <f t="shared" si="0"/>
        <v>0</v>
      </c>
      <c r="G14" s="7">
        <f t="shared" si="1"/>
        <v>0</v>
      </c>
      <c r="H14" s="19" t="s">
        <v>154</v>
      </c>
      <c r="I14" s="19" t="s">
        <v>154</v>
      </c>
    </row>
    <row r="15" spans="1:9" ht="78" x14ac:dyDescent="0.3">
      <c r="A15" s="9" t="s">
        <v>97</v>
      </c>
      <c r="B15" s="12" t="s">
        <v>9</v>
      </c>
      <c r="C15" s="13">
        <v>2080752023.6600001</v>
      </c>
      <c r="D15" s="13">
        <v>846417846.55999994</v>
      </c>
      <c r="E15" s="13">
        <v>671961138.74000001</v>
      </c>
      <c r="F15" s="7">
        <f t="shared" si="0"/>
        <v>32.294148033941795</v>
      </c>
      <c r="G15" s="7">
        <f t="shared" si="1"/>
        <v>79.388819773942089</v>
      </c>
      <c r="H15" s="19" t="s">
        <v>155</v>
      </c>
      <c r="I15" s="19" t="s">
        <v>172</v>
      </c>
    </row>
    <row r="16" spans="1:9" ht="18.75" customHeight="1" x14ac:dyDescent="0.3">
      <c r="A16" s="10" t="s">
        <v>130</v>
      </c>
      <c r="B16" s="11" t="s">
        <v>131</v>
      </c>
      <c r="C16" s="5">
        <f>C17+C18</f>
        <v>169415571</v>
      </c>
      <c r="D16" s="5">
        <f>D17+D18</f>
        <v>168840679.66999999</v>
      </c>
      <c r="E16" s="5">
        <f>E17+E18</f>
        <v>168021827.80000001</v>
      </c>
      <c r="F16" s="6">
        <f t="shared" si="0"/>
        <v>99.177322844781486</v>
      </c>
      <c r="G16" s="6">
        <f t="shared" si="1"/>
        <v>99.51501505940368</v>
      </c>
      <c r="H16" s="9"/>
      <c r="I16" s="19"/>
    </row>
    <row r="17" spans="1:9" ht="31.2" x14ac:dyDescent="0.3">
      <c r="A17" s="9" t="s">
        <v>128</v>
      </c>
      <c r="B17" s="12" t="s">
        <v>27</v>
      </c>
      <c r="C17" s="13">
        <v>30781600</v>
      </c>
      <c r="D17" s="13">
        <v>30781600</v>
      </c>
      <c r="E17" s="13">
        <v>30554261</v>
      </c>
      <c r="F17" s="7">
        <f t="shared" si="0"/>
        <v>99.26144514905009</v>
      </c>
      <c r="G17" s="7">
        <f t="shared" si="1"/>
        <v>99.26144514905009</v>
      </c>
      <c r="H17" s="18"/>
      <c r="I17" s="18"/>
    </row>
    <row r="18" spans="1:9" ht="18.600000000000001" customHeight="1" x14ac:dyDescent="0.3">
      <c r="A18" s="9" t="s">
        <v>25</v>
      </c>
      <c r="B18" s="12" t="s">
        <v>48</v>
      </c>
      <c r="C18" s="26">
        <v>138633971</v>
      </c>
      <c r="D18" s="13">
        <v>138059079.66999999</v>
      </c>
      <c r="E18" s="13">
        <v>137467566.80000001</v>
      </c>
      <c r="F18" s="7">
        <f t="shared" si="0"/>
        <v>99.158644745161354</v>
      </c>
      <c r="G18" s="7">
        <f t="shared" si="1"/>
        <v>99.57155091036833</v>
      </c>
      <c r="H18" s="18"/>
      <c r="I18" s="18"/>
    </row>
    <row r="19" spans="1:9" ht="46.8" x14ac:dyDescent="0.3">
      <c r="A19" s="10" t="s">
        <v>22</v>
      </c>
      <c r="B19" s="11" t="s">
        <v>103</v>
      </c>
      <c r="C19" s="5">
        <f>C20+C21+C22</f>
        <v>764092678</v>
      </c>
      <c r="D19" s="5">
        <f t="shared" ref="D19:E19" si="2">D20+D21+D22</f>
        <v>1080738103.3</v>
      </c>
      <c r="E19" s="5">
        <f t="shared" si="2"/>
        <v>1014864033.0799999</v>
      </c>
      <c r="F19" s="6">
        <f t="shared" si="0"/>
        <v>132.81949458492258</v>
      </c>
      <c r="G19" s="6">
        <f t="shared" si="1"/>
        <v>93.90471474829512</v>
      </c>
      <c r="H19" s="9"/>
      <c r="I19" s="19"/>
    </row>
    <row r="20" spans="1:9" ht="109.2" x14ac:dyDescent="0.3">
      <c r="A20" s="9" t="s">
        <v>170</v>
      </c>
      <c r="B20" s="12" t="s">
        <v>51</v>
      </c>
      <c r="C20" s="13">
        <v>449859929</v>
      </c>
      <c r="D20" s="13">
        <v>542172519.77999997</v>
      </c>
      <c r="E20" s="13">
        <v>503460931.14999998</v>
      </c>
      <c r="F20" s="7">
        <f t="shared" si="0"/>
        <v>111.91504259318015</v>
      </c>
      <c r="G20" s="7">
        <f t="shared" si="1"/>
        <v>92.85991317934959</v>
      </c>
      <c r="H20" s="42" t="s">
        <v>173</v>
      </c>
      <c r="I20" s="42" t="s">
        <v>174</v>
      </c>
    </row>
    <row r="21" spans="1:9" ht="20.399999999999999" customHeight="1" x14ac:dyDescent="0.3">
      <c r="A21" s="9" t="s">
        <v>84</v>
      </c>
      <c r="B21" s="12" t="s">
        <v>69</v>
      </c>
      <c r="C21" s="13">
        <v>2200000</v>
      </c>
      <c r="D21" s="13">
        <v>2200000</v>
      </c>
      <c r="E21" s="13">
        <v>2200000</v>
      </c>
      <c r="F21" s="7">
        <f t="shared" si="0"/>
        <v>100</v>
      </c>
      <c r="G21" s="7">
        <f t="shared" si="1"/>
        <v>100</v>
      </c>
      <c r="H21" s="18"/>
      <c r="I21" s="18"/>
    </row>
    <row r="22" spans="1:9" ht="78" x14ac:dyDescent="0.3">
      <c r="A22" s="9" t="s">
        <v>113</v>
      </c>
      <c r="B22" s="12" t="s">
        <v>111</v>
      </c>
      <c r="C22" s="13">
        <v>312032749</v>
      </c>
      <c r="D22" s="13">
        <v>536365583.51999998</v>
      </c>
      <c r="E22" s="13">
        <v>509203101.93000001</v>
      </c>
      <c r="F22" s="7">
        <f t="shared" si="0"/>
        <v>163.18899332262075</v>
      </c>
      <c r="G22" s="7">
        <f t="shared" si="1"/>
        <v>94.935826901543336</v>
      </c>
      <c r="H22" s="25" t="s">
        <v>175</v>
      </c>
      <c r="I22" s="19" t="s">
        <v>153</v>
      </c>
    </row>
    <row r="23" spans="1:9" ht="15.6" x14ac:dyDescent="0.3">
      <c r="A23" s="10" t="s">
        <v>132</v>
      </c>
      <c r="B23" s="11" t="s">
        <v>73</v>
      </c>
      <c r="C23" s="5">
        <f>C24+C25+C26+C27+C28+C29+C30+C31+C32+C33</f>
        <v>19306675178.73</v>
      </c>
      <c r="D23" s="5">
        <f>D24+D25+D26+D27+D28+D29+D30+D31+D32+D33</f>
        <v>21647324066.959999</v>
      </c>
      <c r="E23" s="5">
        <f>E24+E25+E26+E27+E28+E29+E30+E31+E32+E33</f>
        <v>20941583419.529999</v>
      </c>
      <c r="F23" s="6">
        <f t="shared" si="0"/>
        <v>108.46809834249018</v>
      </c>
      <c r="G23" s="6">
        <f t="shared" si="1"/>
        <v>96.739824999861483</v>
      </c>
      <c r="H23" s="9"/>
      <c r="I23" s="19"/>
    </row>
    <row r="24" spans="1:9" ht="21" customHeight="1" x14ac:dyDescent="0.3">
      <c r="A24" s="9" t="s">
        <v>108</v>
      </c>
      <c r="B24" s="12" t="s">
        <v>85</v>
      </c>
      <c r="C24" s="13">
        <v>294729452.38999999</v>
      </c>
      <c r="D24" s="13">
        <v>289410576.80000001</v>
      </c>
      <c r="E24" s="13">
        <v>288427426.52999997</v>
      </c>
      <c r="F24" s="7">
        <f t="shared" si="0"/>
        <v>97.861759044134871</v>
      </c>
      <c r="G24" s="7">
        <f t="shared" si="1"/>
        <v>99.660292211545723</v>
      </c>
      <c r="H24" s="18"/>
      <c r="I24" s="18"/>
    </row>
    <row r="25" spans="1:9" ht="78" x14ac:dyDescent="0.3">
      <c r="A25" s="9" t="s">
        <v>38</v>
      </c>
      <c r="B25" s="12" t="s">
        <v>140</v>
      </c>
      <c r="C25" s="13">
        <v>200000</v>
      </c>
      <c r="D25" s="13">
        <v>30649946.789999999</v>
      </c>
      <c r="E25" s="13">
        <v>27881769.809999999</v>
      </c>
      <c r="F25" s="7">
        <f t="shared" si="0"/>
        <v>13940.884904999999</v>
      </c>
      <c r="G25" s="7">
        <f t="shared" si="1"/>
        <v>90.968411792143272</v>
      </c>
      <c r="H25" s="19" t="s">
        <v>176</v>
      </c>
      <c r="I25" s="19" t="s">
        <v>153</v>
      </c>
    </row>
    <row r="26" spans="1:9" ht="21" customHeight="1" x14ac:dyDescent="0.3">
      <c r="A26" s="9" t="s">
        <v>56</v>
      </c>
      <c r="B26" s="12" t="s">
        <v>2</v>
      </c>
      <c r="C26" s="13">
        <v>10947444146.93</v>
      </c>
      <c r="D26" s="13">
        <v>11000256545.879999</v>
      </c>
      <c r="E26" s="13">
        <v>10964975151.67</v>
      </c>
      <c r="F26" s="7">
        <f t="shared" si="0"/>
        <v>100.1601378778892</v>
      </c>
      <c r="G26" s="7">
        <f t="shared" si="1"/>
        <v>99.679267532872103</v>
      </c>
      <c r="H26" s="18"/>
      <c r="I26" s="18"/>
    </row>
    <row r="27" spans="1:9" ht="46.8" x14ac:dyDescent="0.3">
      <c r="A27" s="9" t="s">
        <v>95</v>
      </c>
      <c r="B27" s="12" t="s">
        <v>16</v>
      </c>
      <c r="C27" s="13">
        <v>84785600.489999995</v>
      </c>
      <c r="D27" s="13">
        <v>79615600.489999995</v>
      </c>
      <c r="E27" s="13">
        <v>76030294.969999999</v>
      </c>
      <c r="F27" s="7">
        <f t="shared" si="0"/>
        <v>89.673593783141698</v>
      </c>
      <c r="G27" s="7">
        <f t="shared" si="1"/>
        <v>95.496729914823263</v>
      </c>
      <c r="H27" s="19" t="s">
        <v>177</v>
      </c>
      <c r="I27" s="18"/>
    </row>
    <row r="28" spans="1:9" ht="21" customHeight="1" x14ac:dyDescent="0.3">
      <c r="A28" s="9" t="s">
        <v>118</v>
      </c>
      <c r="B28" s="12" t="s">
        <v>37</v>
      </c>
      <c r="C28" s="13">
        <v>566907984</v>
      </c>
      <c r="D28" s="13">
        <v>583162968</v>
      </c>
      <c r="E28" s="13">
        <v>579722102.63999999</v>
      </c>
      <c r="F28" s="7">
        <f t="shared" si="0"/>
        <v>102.26035247370939</v>
      </c>
      <c r="G28" s="7">
        <f t="shared" si="1"/>
        <v>99.409965044282444</v>
      </c>
      <c r="H28" s="18"/>
      <c r="I28" s="18"/>
    </row>
    <row r="29" spans="1:9" ht="393.6" customHeight="1" x14ac:dyDescent="0.3">
      <c r="A29" s="9" t="s">
        <v>35</v>
      </c>
      <c r="B29" s="12" t="s">
        <v>55</v>
      </c>
      <c r="C29" s="13">
        <v>634824617</v>
      </c>
      <c r="D29" s="13">
        <v>781956044.66999996</v>
      </c>
      <c r="E29" s="13">
        <v>629804010.47000003</v>
      </c>
      <c r="F29" s="7">
        <f t="shared" si="0"/>
        <v>99.209134870395246</v>
      </c>
      <c r="G29" s="7">
        <f t="shared" si="1"/>
        <v>80.542124427951578</v>
      </c>
      <c r="H29" s="18"/>
      <c r="I29" s="24" t="s">
        <v>178</v>
      </c>
    </row>
    <row r="30" spans="1:9" ht="78" x14ac:dyDescent="0.3">
      <c r="A30" s="9" t="s">
        <v>124</v>
      </c>
      <c r="B30" s="12" t="s">
        <v>66</v>
      </c>
      <c r="C30" s="13">
        <v>6222416316.21</v>
      </c>
      <c r="D30" s="13">
        <v>8075260732.79</v>
      </c>
      <c r="E30" s="13">
        <v>7591057095.6199999</v>
      </c>
      <c r="F30" s="7">
        <f t="shared" si="0"/>
        <v>121.99532641113319</v>
      </c>
      <c r="G30" s="7">
        <f t="shared" si="1"/>
        <v>94.003863736512344</v>
      </c>
      <c r="H30" s="42" t="s">
        <v>179</v>
      </c>
      <c r="I30" s="19" t="s">
        <v>180</v>
      </c>
    </row>
    <row r="31" spans="1:9" ht="21" customHeight="1" x14ac:dyDescent="0.3">
      <c r="A31" s="9" t="s">
        <v>29</v>
      </c>
      <c r="B31" s="12" t="s">
        <v>23</v>
      </c>
      <c r="C31" s="13">
        <v>49237228</v>
      </c>
      <c r="D31" s="13">
        <v>49237228</v>
      </c>
      <c r="E31" s="13">
        <v>49069845.600000001</v>
      </c>
      <c r="F31" s="7">
        <f t="shared" si="0"/>
        <v>99.660049099433465</v>
      </c>
      <c r="G31" s="7">
        <f t="shared" si="1"/>
        <v>99.660049099433465</v>
      </c>
      <c r="H31" s="18"/>
      <c r="I31" s="18"/>
    </row>
    <row r="32" spans="1:9" s="15" customFormat="1" ht="33" customHeight="1" x14ac:dyDescent="0.3">
      <c r="A32" s="9" t="s">
        <v>151</v>
      </c>
      <c r="B32" s="12" t="s">
        <v>152</v>
      </c>
      <c r="C32" s="13">
        <v>99000</v>
      </c>
      <c r="D32" s="13">
        <v>99000</v>
      </c>
      <c r="E32" s="13">
        <v>99000</v>
      </c>
      <c r="F32" s="7">
        <f t="shared" si="0"/>
        <v>100</v>
      </c>
      <c r="G32" s="7">
        <f t="shared" si="1"/>
        <v>100</v>
      </c>
      <c r="H32" s="18"/>
      <c r="I32" s="18"/>
    </row>
    <row r="33" spans="1:9" ht="124.8" x14ac:dyDescent="0.3">
      <c r="A33" s="9" t="s">
        <v>10</v>
      </c>
      <c r="B33" s="12" t="s">
        <v>57</v>
      </c>
      <c r="C33" s="13">
        <v>506030833.70999998</v>
      </c>
      <c r="D33" s="13">
        <v>757675423.53999996</v>
      </c>
      <c r="E33" s="13">
        <v>734516722.22000003</v>
      </c>
      <c r="F33" s="7">
        <f t="shared" si="0"/>
        <v>145.1525625098455</v>
      </c>
      <c r="G33" s="7">
        <f t="shared" si="1"/>
        <v>96.943453542177977</v>
      </c>
      <c r="H33" s="42" t="s">
        <v>181</v>
      </c>
      <c r="I33" s="18"/>
    </row>
    <row r="34" spans="1:9" ht="31.2" x14ac:dyDescent="0.3">
      <c r="A34" s="10" t="s">
        <v>129</v>
      </c>
      <c r="B34" s="11" t="s">
        <v>45</v>
      </c>
      <c r="C34" s="5">
        <f>C35+C36+C37+C38</f>
        <v>1166653893.8600001</v>
      </c>
      <c r="D34" s="5">
        <f>D35+D36+D37+D38</f>
        <v>1724927288.2599998</v>
      </c>
      <c r="E34" s="5">
        <f>E35+E36+E37+E38</f>
        <v>1417963072.77</v>
      </c>
      <c r="F34" s="6">
        <f t="shared" si="0"/>
        <v>121.5410225974146</v>
      </c>
      <c r="G34" s="6">
        <f t="shared" si="1"/>
        <v>82.204222892221367</v>
      </c>
      <c r="H34" s="9"/>
      <c r="I34" s="19"/>
    </row>
    <row r="35" spans="1:9" ht="223.8" customHeight="1" x14ac:dyDescent="0.3">
      <c r="A35" s="9" t="s">
        <v>8</v>
      </c>
      <c r="B35" s="12" t="s">
        <v>63</v>
      </c>
      <c r="C35" s="13">
        <v>115803089.55</v>
      </c>
      <c r="D35" s="13">
        <v>259572275.91999999</v>
      </c>
      <c r="E35" s="13">
        <v>139362418.05000001</v>
      </c>
      <c r="F35" s="7">
        <f t="shared" si="0"/>
        <v>120.34430047725789</v>
      </c>
      <c r="G35" s="7">
        <f t="shared" si="1"/>
        <v>53.68925381420604</v>
      </c>
      <c r="H35" s="19" t="s">
        <v>183</v>
      </c>
      <c r="I35" s="43" t="s">
        <v>182</v>
      </c>
    </row>
    <row r="36" spans="1:9" ht="280.8" x14ac:dyDescent="0.3">
      <c r="A36" s="9" t="s">
        <v>49</v>
      </c>
      <c r="B36" s="12" t="s">
        <v>77</v>
      </c>
      <c r="C36" s="13">
        <v>312129862.44999999</v>
      </c>
      <c r="D36" s="13">
        <v>740678029.51999998</v>
      </c>
      <c r="E36" s="13">
        <v>561882663.17999995</v>
      </c>
      <c r="F36" s="7">
        <f t="shared" si="0"/>
        <v>180.01567000658508</v>
      </c>
      <c r="G36" s="7">
        <f t="shared" si="1"/>
        <v>75.860581897390787</v>
      </c>
      <c r="H36" s="42" t="s">
        <v>184</v>
      </c>
      <c r="I36" s="19" t="s">
        <v>185</v>
      </c>
    </row>
    <row r="37" spans="1:9" ht="19.2" customHeight="1" x14ac:dyDescent="0.3">
      <c r="A37" s="9" t="s">
        <v>59</v>
      </c>
      <c r="B37" s="12" t="s">
        <v>91</v>
      </c>
      <c r="C37" s="13">
        <v>333232430.86000001</v>
      </c>
      <c r="D37" s="13">
        <v>334773238.94</v>
      </c>
      <c r="E37" s="13">
        <v>334772941.88999999</v>
      </c>
      <c r="F37" s="7">
        <f t="shared" si="0"/>
        <v>100.46229324859657</v>
      </c>
      <c r="G37" s="7">
        <f t="shared" si="1"/>
        <v>99.999911268295833</v>
      </c>
      <c r="H37" s="18"/>
      <c r="I37" s="18"/>
    </row>
    <row r="38" spans="1:9" ht="62.4" x14ac:dyDescent="0.3">
      <c r="A38" s="9" t="s">
        <v>3</v>
      </c>
      <c r="B38" s="12" t="s">
        <v>126</v>
      </c>
      <c r="C38" s="13">
        <v>405488511</v>
      </c>
      <c r="D38" s="13">
        <v>389903743.88</v>
      </c>
      <c r="E38" s="13">
        <v>381945049.64999998</v>
      </c>
      <c r="F38" s="7">
        <f t="shared" si="0"/>
        <v>94.193803101365788</v>
      </c>
      <c r="G38" s="7">
        <f t="shared" si="1"/>
        <v>97.958805383400104</v>
      </c>
      <c r="H38" s="23" t="s">
        <v>186</v>
      </c>
      <c r="I38" s="18"/>
    </row>
    <row r="39" spans="1:9" ht="15.6" x14ac:dyDescent="0.3">
      <c r="A39" s="10" t="s">
        <v>139</v>
      </c>
      <c r="B39" s="11" t="s">
        <v>17</v>
      </c>
      <c r="C39" s="5">
        <f>C40+C41+C42+C43</f>
        <v>16591355.51</v>
      </c>
      <c r="D39" s="5">
        <f t="shared" ref="D39:E39" si="3">D40+D41+D42+D43</f>
        <v>56667400</v>
      </c>
      <c r="E39" s="5">
        <f t="shared" si="3"/>
        <v>56035183.719999999</v>
      </c>
      <c r="F39" s="6">
        <f t="shared" si="0"/>
        <v>337.73722518468293</v>
      </c>
      <c r="G39" s="6">
        <f t="shared" si="1"/>
        <v>98.884338649735113</v>
      </c>
      <c r="H39" s="9"/>
      <c r="I39" s="19"/>
    </row>
    <row r="40" spans="1:9" s="22" customFormat="1" ht="15.6" x14ac:dyDescent="0.3">
      <c r="A40" s="9" t="s">
        <v>159</v>
      </c>
      <c r="B40" s="12" t="s">
        <v>158</v>
      </c>
      <c r="C40" s="13">
        <v>500000</v>
      </c>
      <c r="D40" s="13">
        <v>500000</v>
      </c>
      <c r="E40" s="13">
        <v>500000</v>
      </c>
      <c r="F40" s="7">
        <f t="shared" si="0"/>
        <v>100</v>
      </c>
      <c r="G40" s="7">
        <f t="shared" si="1"/>
        <v>100</v>
      </c>
      <c r="H40" s="18"/>
      <c r="I40" s="18"/>
    </row>
    <row r="41" spans="1:9" ht="93.6" x14ac:dyDescent="0.3">
      <c r="A41" s="9" t="s">
        <v>50</v>
      </c>
      <c r="B41" s="12" t="s">
        <v>67</v>
      </c>
      <c r="C41" s="13">
        <v>40700</v>
      </c>
      <c r="D41" s="13">
        <v>45200</v>
      </c>
      <c r="E41" s="13">
        <v>45200</v>
      </c>
      <c r="F41" s="7">
        <f t="shared" si="0"/>
        <v>111.05651105651107</v>
      </c>
      <c r="G41" s="7">
        <f t="shared" si="1"/>
        <v>100</v>
      </c>
      <c r="H41" s="43" t="s">
        <v>187</v>
      </c>
      <c r="I41" s="18"/>
    </row>
    <row r="42" spans="1:9" ht="31.2" x14ac:dyDescent="0.3">
      <c r="A42" s="9" t="s">
        <v>110</v>
      </c>
      <c r="B42" s="12" t="s">
        <v>81</v>
      </c>
      <c r="C42" s="13">
        <v>400000</v>
      </c>
      <c r="D42" s="13">
        <v>394500</v>
      </c>
      <c r="E42" s="13">
        <v>394500</v>
      </c>
      <c r="F42" s="7">
        <f t="shared" si="0"/>
        <v>98.625</v>
      </c>
      <c r="G42" s="7">
        <f t="shared" si="1"/>
        <v>100</v>
      </c>
      <c r="H42" s="18"/>
      <c r="I42" s="18"/>
    </row>
    <row r="43" spans="1:9" ht="78" x14ac:dyDescent="0.3">
      <c r="A43" s="9" t="s">
        <v>12</v>
      </c>
      <c r="B43" s="12" t="s">
        <v>96</v>
      </c>
      <c r="C43" s="13">
        <v>15650655.51</v>
      </c>
      <c r="D43" s="13">
        <v>55727700</v>
      </c>
      <c r="E43" s="13">
        <v>55095483.719999999</v>
      </c>
      <c r="F43" s="7">
        <f t="shared" si="0"/>
        <v>352.03307417249516</v>
      </c>
      <c r="G43" s="7">
        <f t="shared" si="1"/>
        <v>98.865525977207028</v>
      </c>
      <c r="H43" s="19" t="s">
        <v>188</v>
      </c>
      <c r="I43" s="18"/>
    </row>
    <row r="44" spans="1:9" ht="19.5" customHeight="1" x14ac:dyDescent="0.3">
      <c r="A44" s="10" t="s">
        <v>137</v>
      </c>
      <c r="B44" s="11" t="s">
        <v>138</v>
      </c>
      <c r="C44" s="5">
        <f>C45+C46+C47+C48+C49+C50+C51</f>
        <v>15439539074.879999</v>
      </c>
      <c r="D44" s="5">
        <f>D45+D46+D47+D48+D49+D50+D51</f>
        <v>17036979281.82</v>
      </c>
      <c r="E44" s="5">
        <f>E45+E46+E47+E48+E49+E50+E51</f>
        <v>16745190384.17</v>
      </c>
      <c r="F44" s="6">
        <f t="shared" si="0"/>
        <v>108.45654331361669</v>
      </c>
      <c r="G44" s="6">
        <f t="shared" si="1"/>
        <v>98.287320229582221</v>
      </c>
      <c r="H44" s="9"/>
      <c r="I44" s="19"/>
    </row>
    <row r="45" spans="1:9" ht="241.8" customHeight="1" x14ac:dyDescent="0.3">
      <c r="A45" s="9" t="s">
        <v>105</v>
      </c>
      <c r="B45" s="12" t="s">
        <v>5</v>
      </c>
      <c r="C45" s="13">
        <v>404841342.25999999</v>
      </c>
      <c r="D45" s="13">
        <v>515687751.79000002</v>
      </c>
      <c r="E45" s="13">
        <v>378384305.58999997</v>
      </c>
      <c r="F45" s="7">
        <f t="shared" si="0"/>
        <v>93.464838219756572</v>
      </c>
      <c r="G45" s="7">
        <f t="shared" si="1"/>
        <v>73.374693169770453</v>
      </c>
      <c r="H45" s="19" t="s">
        <v>189</v>
      </c>
      <c r="I45" s="19" t="s">
        <v>189</v>
      </c>
    </row>
    <row r="46" spans="1:9" ht="21" customHeight="1" x14ac:dyDescent="0.3">
      <c r="A46" s="9" t="s">
        <v>83</v>
      </c>
      <c r="B46" s="12" t="s">
        <v>21</v>
      </c>
      <c r="C46" s="13">
        <v>3019614964.8899999</v>
      </c>
      <c r="D46" s="13">
        <v>3187912858.71</v>
      </c>
      <c r="E46" s="13">
        <v>3107275178.6900001</v>
      </c>
      <c r="F46" s="7">
        <f t="shared" si="0"/>
        <v>102.90302620762093</v>
      </c>
      <c r="G46" s="7">
        <f t="shared" si="1"/>
        <v>97.470518060125698</v>
      </c>
      <c r="H46" s="18"/>
      <c r="I46" s="18"/>
    </row>
    <row r="47" spans="1:9" ht="78" x14ac:dyDescent="0.3">
      <c r="A47" s="9" t="s">
        <v>148</v>
      </c>
      <c r="B47" s="12" t="s">
        <v>36</v>
      </c>
      <c r="C47" s="13">
        <v>729618189.90999997</v>
      </c>
      <c r="D47" s="13">
        <v>809925943.20000005</v>
      </c>
      <c r="E47" s="13">
        <v>777203065.13</v>
      </c>
      <c r="F47" s="7">
        <f t="shared" si="0"/>
        <v>106.5218871840174</v>
      </c>
      <c r="G47" s="7">
        <f t="shared" si="1"/>
        <v>95.959769119049</v>
      </c>
      <c r="H47" s="19" t="s">
        <v>190</v>
      </c>
      <c r="I47" s="18"/>
    </row>
    <row r="48" spans="1:9" ht="46.8" x14ac:dyDescent="0.3">
      <c r="A48" s="9" t="s">
        <v>19</v>
      </c>
      <c r="B48" s="12" t="s">
        <v>53</v>
      </c>
      <c r="C48" s="13">
        <v>1762072082.0799999</v>
      </c>
      <c r="D48" s="13">
        <v>1979344822.29</v>
      </c>
      <c r="E48" s="13">
        <v>1977550991.26</v>
      </c>
      <c r="F48" s="7">
        <f t="shared" si="0"/>
        <v>112.22872272771285</v>
      </c>
      <c r="G48" s="7">
        <f t="shared" si="1"/>
        <v>99.909372484783901</v>
      </c>
      <c r="H48" s="19" t="s">
        <v>191</v>
      </c>
      <c r="I48" s="18"/>
    </row>
    <row r="49" spans="1:9" ht="101.4" customHeight="1" x14ac:dyDescent="0.3">
      <c r="A49" s="9" t="s">
        <v>43</v>
      </c>
      <c r="B49" s="12" t="s">
        <v>70</v>
      </c>
      <c r="C49" s="13">
        <v>44002610</v>
      </c>
      <c r="D49" s="13">
        <v>51869844.600000001</v>
      </c>
      <c r="E49" s="13">
        <v>51750783.719999999</v>
      </c>
      <c r="F49" s="7">
        <f t="shared" si="0"/>
        <v>117.60844122655452</v>
      </c>
      <c r="G49" s="7">
        <f t="shared" si="1"/>
        <v>99.770462238863161</v>
      </c>
      <c r="H49" s="19" t="s">
        <v>192</v>
      </c>
      <c r="I49" s="18"/>
    </row>
    <row r="50" spans="1:9" ht="93.6" x14ac:dyDescent="0.3">
      <c r="A50" s="9" t="s">
        <v>157</v>
      </c>
      <c r="B50" s="12" t="s">
        <v>99</v>
      </c>
      <c r="C50" s="13">
        <v>336032404</v>
      </c>
      <c r="D50" s="13">
        <v>281899591.38999999</v>
      </c>
      <c r="E50" s="13">
        <v>267955138.22</v>
      </c>
      <c r="F50" s="7">
        <f t="shared" si="0"/>
        <v>79.740862794886894</v>
      </c>
      <c r="G50" s="7">
        <f t="shared" si="1"/>
        <v>95.053397168388145</v>
      </c>
      <c r="H50" s="27" t="s">
        <v>193</v>
      </c>
      <c r="I50" s="18"/>
    </row>
    <row r="51" spans="1:9" ht="21" customHeight="1" x14ac:dyDescent="0.3">
      <c r="A51" s="9" t="s">
        <v>39</v>
      </c>
      <c r="B51" s="12" t="s">
        <v>135</v>
      </c>
      <c r="C51" s="13">
        <v>9143357481.7399998</v>
      </c>
      <c r="D51" s="13">
        <v>10210338469.84</v>
      </c>
      <c r="E51" s="13">
        <v>10185070921.559999</v>
      </c>
      <c r="F51" s="7">
        <f t="shared" si="0"/>
        <v>111.39311726464139</v>
      </c>
      <c r="G51" s="7">
        <f t="shared" si="1"/>
        <v>99.752529768189007</v>
      </c>
      <c r="H51" s="27"/>
      <c r="I51" s="18"/>
    </row>
    <row r="52" spans="1:9" ht="19.5" customHeight="1" x14ac:dyDescent="0.3">
      <c r="A52" s="10" t="s">
        <v>34</v>
      </c>
      <c r="B52" s="11" t="s">
        <v>109</v>
      </c>
      <c r="C52" s="5">
        <f>C53+C54</f>
        <v>836657466</v>
      </c>
      <c r="D52" s="5">
        <f>D53+D54</f>
        <v>836010359.9000001</v>
      </c>
      <c r="E52" s="5">
        <f>E53+E54</f>
        <v>815445863.3599999</v>
      </c>
      <c r="F52" s="6">
        <f t="shared" si="0"/>
        <v>97.464720808455667</v>
      </c>
      <c r="G52" s="6">
        <f t="shared" si="1"/>
        <v>97.540162475682706</v>
      </c>
      <c r="H52" s="9"/>
      <c r="I52" s="19"/>
    </row>
    <row r="53" spans="1:9" ht="21" customHeight="1" x14ac:dyDescent="0.3">
      <c r="A53" s="9" t="s">
        <v>72</v>
      </c>
      <c r="B53" s="12" t="s">
        <v>125</v>
      </c>
      <c r="C53" s="13">
        <v>796243559</v>
      </c>
      <c r="D53" s="13">
        <v>792500871.70000005</v>
      </c>
      <c r="E53" s="13">
        <v>772254332.17999995</v>
      </c>
      <c r="F53" s="7">
        <f t="shared" si="0"/>
        <v>96.987199890178317</v>
      </c>
      <c r="G53" s="7">
        <f t="shared" si="1"/>
        <v>97.445234416390093</v>
      </c>
      <c r="H53" s="18"/>
      <c r="I53" s="18"/>
    </row>
    <row r="54" spans="1:9" ht="62.4" x14ac:dyDescent="0.3">
      <c r="A54" s="9" t="s">
        <v>60</v>
      </c>
      <c r="B54" s="12" t="s">
        <v>26</v>
      </c>
      <c r="C54" s="13">
        <v>40413907</v>
      </c>
      <c r="D54" s="13">
        <v>43509488.200000003</v>
      </c>
      <c r="E54" s="13">
        <v>43191531.18</v>
      </c>
      <c r="F54" s="7">
        <f t="shared" si="0"/>
        <v>106.87294148521696</v>
      </c>
      <c r="G54" s="7">
        <f t="shared" si="1"/>
        <v>99.269223718425621</v>
      </c>
      <c r="H54" s="19" t="s">
        <v>194</v>
      </c>
      <c r="I54" s="18"/>
    </row>
    <row r="55" spans="1:9" ht="15.6" x14ac:dyDescent="0.3">
      <c r="A55" s="10" t="s">
        <v>58</v>
      </c>
      <c r="B55" s="11" t="s">
        <v>79</v>
      </c>
      <c r="C55" s="5">
        <f>C56+C57+C58+C59+C60+C61</f>
        <v>5726342314.1999998</v>
      </c>
      <c r="D55" s="5">
        <f>D56+D57+D58+D59+D60+D61</f>
        <v>10778868704.139999</v>
      </c>
      <c r="E55" s="5">
        <f>E56+E57+E58+E59+E60+E61</f>
        <v>10333055324.93</v>
      </c>
      <c r="F55" s="6">
        <f t="shared" si="0"/>
        <v>180.4477405988535</v>
      </c>
      <c r="G55" s="6">
        <f t="shared" si="1"/>
        <v>95.864005848417392</v>
      </c>
      <c r="H55" s="9"/>
      <c r="I55" s="19"/>
    </row>
    <row r="56" spans="1:9" s="2" customFormat="1" ht="265.2" x14ac:dyDescent="0.3">
      <c r="A56" s="9" t="s">
        <v>47</v>
      </c>
      <c r="B56" s="12" t="s">
        <v>101</v>
      </c>
      <c r="C56" s="13">
        <v>3159846672.9899998</v>
      </c>
      <c r="D56" s="13">
        <v>4931224425.9899998</v>
      </c>
      <c r="E56" s="13">
        <v>4542281809.1800003</v>
      </c>
      <c r="F56" s="7">
        <f t="shared" si="0"/>
        <v>143.750070153938</v>
      </c>
      <c r="G56" s="7">
        <f t="shared" si="1"/>
        <v>92.112656346361391</v>
      </c>
      <c r="H56" s="20" t="s">
        <v>209</v>
      </c>
      <c r="I56" s="19" t="s">
        <v>195</v>
      </c>
    </row>
    <row r="57" spans="1:9" s="8" customFormat="1" ht="187.2" x14ac:dyDescent="0.3">
      <c r="A57" s="9" t="s">
        <v>88</v>
      </c>
      <c r="B57" s="12" t="s">
        <v>114</v>
      </c>
      <c r="C57" s="13">
        <v>1719516565</v>
      </c>
      <c r="D57" s="13">
        <v>2750404912.1199999</v>
      </c>
      <c r="E57" s="13">
        <v>2697915760.46</v>
      </c>
      <c r="F57" s="7">
        <f t="shared" si="0"/>
        <v>156.89966676535042</v>
      </c>
      <c r="G57" s="7">
        <f t="shared" si="1"/>
        <v>98.091584572558759</v>
      </c>
      <c r="H57" s="20" t="s">
        <v>196</v>
      </c>
      <c r="I57" s="18"/>
    </row>
    <row r="58" spans="1:9" ht="109.2" x14ac:dyDescent="0.3">
      <c r="A58" s="9" t="s">
        <v>93</v>
      </c>
      <c r="B58" s="12" t="s">
        <v>0</v>
      </c>
      <c r="C58" s="13">
        <v>107442088.81</v>
      </c>
      <c r="D58" s="13">
        <v>172703761.88</v>
      </c>
      <c r="E58" s="13">
        <v>172569708.88</v>
      </c>
      <c r="F58" s="7">
        <f t="shared" si="0"/>
        <v>160.61648725498191</v>
      </c>
      <c r="G58" s="7">
        <f t="shared" si="1"/>
        <v>99.922379803114453</v>
      </c>
      <c r="H58" s="20" t="s">
        <v>197</v>
      </c>
      <c r="I58" s="18"/>
    </row>
    <row r="59" spans="1:9" ht="21" customHeight="1" x14ac:dyDescent="0.3">
      <c r="A59" s="9" t="s">
        <v>120</v>
      </c>
      <c r="B59" s="12" t="s">
        <v>14</v>
      </c>
      <c r="C59" s="13">
        <v>96449725</v>
      </c>
      <c r="D59" s="13">
        <v>97569680.670000002</v>
      </c>
      <c r="E59" s="13">
        <v>97569680.670000002</v>
      </c>
      <c r="F59" s="7">
        <f t="shared" si="0"/>
        <v>101.16118078097165</v>
      </c>
      <c r="G59" s="7">
        <f t="shared" si="1"/>
        <v>100</v>
      </c>
      <c r="H59" s="18"/>
      <c r="I59" s="18"/>
    </row>
    <row r="60" spans="1:9" ht="67.5" customHeight="1" x14ac:dyDescent="0.3">
      <c r="A60" s="9" t="s">
        <v>4</v>
      </c>
      <c r="B60" s="12" t="s">
        <v>31</v>
      </c>
      <c r="C60" s="13">
        <v>162706213</v>
      </c>
      <c r="D60" s="13">
        <v>179997951.97</v>
      </c>
      <c r="E60" s="13">
        <v>179997951.97</v>
      </c>
      <c r="F60" s="7">
        <f t="shared" si="0"/>
        <v>110.62758369897037</v>
      </c>
      <c r="G60" s="7">
        <f t="shared" si="1"/>
        <v>100</v>
      </c>
      <c r="H60" s="21" t="s">
        <v>156</v>
      </c>
      <c r="I60" s="18"/>
    </row>
    <row r="61" spans="1:9" ht="296.39999999999998" x14ac:dyDescent="0.3">
      <c r="A61" s="9" t="s">
        <v>46</v>
      </c>
      <c r="B61" s="12" t="s">
        <v>76</v>
      </c>
      <c r="C61" s="13">
        <v>480381049.39999998</v>
      </c>
      <c r="D61" s="13">
        <v>2646967971.5100002</v>
      </c>
      <c r="E61" s="13">
        <v>2642720413.77</v>
      </c>
      <c r="F61" s="7">
        <f t="shared" si="0"/>
        <v>550.13003053946034</v>
      </c>
      <c r="G61" s="7">
        <f t="shared" si="1"/>
        <v>99.839531200010057</v>
      </c>
      <c r="H61" s="27" t="s">
        <v>198</v>
      </c>
      <c r="I61" s="18"/>
    </row>
    <row r="62" spans="1:9" ht="19.5" customHeight="1" x14ac:dyDescent="0.3">
      <c r="A62" s="10" t="s">
        <v>61</v>
      </c>
      <c r="B62" s="11" t="s">
        <v>13</v>
      </c>
      <c r="C62" s="5">
        <f>C63+C64+C65+C66+C67</f>
        <v>21057598533.080002</v>
      </c>
      <c r="D62" s="5">
        <f>D63+D64+D65+D66+D67</f>
        <v>20957798430.470001</v>
      </c>
      <c r="E62" s="5">
        <f>E63+E64+E65+E66+E67</f>
        <v>20374075172.060001</v>
      </c>
      <c r="F62" s="6">
        <f t="shared" si="0"/>
        <v>96.754029857933546</v>
      </c>
      <c r="G62" s="6">
        <f t="shared" si="1"/>
        <v>97.214768238436051</v>
      </c>
      <c r="H62" s="9"/>
      <c r="I62" s="19"/>
    </row>
    <row r="63" spans="1:9" s="1" customFormat="1" ht="31.2" x14ac:dyDescent="0.3">
      <c r="A63" s="9" t="s">
        <v>112</v>
      </c>
      <c r="B63" s="12" t="s">
        <v>24</v>
      </c>
      <c r="C63" s="13">
        <v>167258803</v>
      </c>
      <c r="D63" s="13">
        <v>166872627.75999999</v>
      </c>
      <c r="E63" s="13">
        <v>155843430.38</v>
      </c>
      <c r="F63" s="7">
        <f t="shared" si="0"/>
        <v>93.175024324429728</v>
      </c>
      <c r="G63" s="7">
        <f t="shared" si="1"/>
        <v>93.390649186718363</v>
      </c>
      <c r="H63" s="19" t="s">
        <v>153</v>
      </c>
      <c r="I63" s="19" t="s">
        <v>153</v>
      </c>
    </row>
    <row r="64" spans="1:9" s="8" customFormat="1" ht="383.4" customHeight="1" x14ac:dyDescent="0.3">
      <c r="A64" s="9" t="s">
        <v>127</v>
      </c>
      <c r="B64" s="12" t="s">
        <v>44</v>
      </c>
      <c r="C64" s="13">
        <v>1818812470.1099999</v>
      </c>
      <c r="D64" s="13">
        <v>1954660400.0899999</v>
      </c>
      <c r="E64" s="13">
        <v>1951705649.04</v>
      </c>
      <c r="F64" s="7">
        <f t="shared" si="0"/>
        <v>107.3065904876913</v>
      </c>
      <c r="G64" s="7">
        <f t="shared" si="1"/>
        <v>99.848835580346133</v>
      </c>
      <c r="H64" s="21" t="s">
        <v>199</v>
      </c>
      <c r="I64" s="18"/>
    </row>
    <row r="65" spans="1:9" ht="124.8" x14ac:dyDescent="0.3">
      <c r="A65" s="9" t="s">
        <v>68</v>
      </c>
      <c r="B65" s="12" t="s">
        <v>62</v>
      </c>
      <c r="C65" s="13">
        <v>13170853602.469999</v>
      </c>
      <c r="D65" s="13">
        <v>12088804535.93</v>
      </c>
      <c r="E65" s="13">
        <v>11702809838.299999</v>
      </c>
      <c r="F65" s="7">
        <f t="shared" si="0"/>
        <v>88.85384494825233</v>
      </c>
      <c r="G65" s="7">
        <f t="shared" si="1"/>
        <v>96.807006875801832</v>
      </c>
      <c r="H65" s="21" t="s">
        <v>200</v>
      </c>
      <c r="I65" s="18"/>
    </row>
    <row r="66" spans="1:9" ht="65.400000000000006" customHeight="1" x14ac:dyDescent="0.3">
      <c r="A66" s="9" t="s">
        <v>82</v>
      </c>
      <c r="B66" s="12" t="s">
        <v>75</v>
      </c>
      <c r="C66" s="13">
        <v>5391559558.5</v>
      </c>
      <c r="D66" s="13">
        <v>6245889601.21</v>
      </c>
      <c r="E66" s="13">
        <v>6109259999.0699997</v>
      </c>
      <c r="F66" s="7">
        <f t="shared" si="0"/>
        <v>113.31155545594443</v>
      </c>
      <c r="G66" s="7">
        <f t="shared" si="1"/>
        <v>97.812487718106127</v>
      </c>
      <c r="H66" s="24" t="s">
        <v>160</v>
      </c>
      <c r="I66" s="18"/>
    </row>
    <row r="67" spans="1:9" ht="31.2" x14ac:dyDescent="0.3">
      <c r="A67" s="9" t="s">
        <v>116</v>
      </c>
      <c r="B67" s="12" t="s">
        <v>106</v>
      </c>
      <c r="C67" s="13">
        <v>509114099</v>
      </c>
      <c r="D67" s="13">
        <v>501571265.48000002</v>
      </c>
      <c r="E67" s="13">
        <v>454456255.26999998</v>
      </c>
      <c r="F67" s="7">
        <f t="shared" si="0"/>
        <v>89.264126875024914</v>
      </c>
      <c r="G67" s="7">
        <f t="shared" si="1"/>
        <v>90.606517268306561</v>
      </c>
      <c r="H67" s="19" t="s">
        <v>153</v>
      </c>
      <c r="I67" s="19" t="s">
        <v>153</v>
      </c>
    </row>
    <row r="68" spans="1:9" ht="19.5" customHeight="1" x14ac:dyDescent="0.3">
      <c r="A68" s="10" t="s">
        <v>42</v>
      </c>
      <c r="B68" s="11" t="s">
        <v>133</v>
      </c>
      <c r="C68" s="5">
        <f>C69+C70+C71+C72</f>
        <v>2128990407.4300001</v>
      </c>
      <c r="D68" s="5">
        <f>D69+D70+D71+D72</f>
        <v>3229829025.6199999</v>
      </c>
      <c r="E68" s="5">
        <f>E69+E70+E71+E72</f>
        <v>2852370103.4899998</v>
      </c>
      <c r="F68" s="6">
        <f t="shared" si="0"/>
        <v>133.97759301946428</v>
      </c>
      <c r="G68" s="6">
        <f t="shared" si="1"/>
        <v>88.313346646652818</v>
      </c>
      <c r="H68" s="9"/>
      <c r="I68" s="19"/>
    </row>
    <row r="69" spans="1:9" s="1" customFormat="1" ht="187.2" x14ac:dyDescent="0.3">
      <c r="A69" s="9" t="s">
        <v>40</v>
      </c>
      <c r="B69" s="12" t="s">
        <v>1</v>
      </c>
      <c r="C69" s="13">
        <v>345935252</v>
      </c>
      <c r="D69" s="13">
        <v>817162752</v>
      </c>
      <c r="E69" s="13">
        <v>732629968.59000003</v>
      </c>
      <c r="F69" s="7">
        <f t="shared" si="0"/>
        <v>211.78239695271071</v>
      </c>
      <c r="G69" s="7">
        <f t="shared" si="1"/>
        <v>89.655330813463223</v>
      </c>
      <c r="H69" s="21" t="s">
        <v>202</v>
      </c>
      <c r="I69" s="19" t="s">
        <v>201</v>
      </c>
    </row>
    <row r="70" spans="1:9" s="8" customFormat="1" ht="124.8" x14ac:dyDescent="0.3">
      <c r="A70" s="9" t="s">
        <v>115</v>
      </c>
      <c r="B70" s="12" t="s">
        <v>15</v>
      </c>
      <c r="C70" s="13">
        <v>1557255311.4300001</v>
      </c>
      <c r="D70" s="13">
        <v>2123112875.5</v>
      </c>
      <c r="E70" s="13">
        <v>1831223276.05</v>
      </c>
      <c r="F70" s="7">
        <f t="shared" si="0"/>
        <v>117.59300241964948</v>
      </c>
      <c r="G70" s="7">
        <f t="shared" si="1"/>
        <v>86.251809650899546</v>
      </c>
      <c r="H70" s="19" t="s">
        <v>204</v>
      </c>
      <c r="I70" s="19" t="s">
        <v>203</v>
      </c>
    </row>
    <row r="71" spans="1:9" ht="156" x14ac:dyDescent="0.3">
      <c r="A71" s="9" t="s">
        <v>33</v>
      </c>
      <c r="B71" s="12" t="s">
        <v>28</v>
      </c>
      <c r="C71" s="13">
        <v>209652777</v>
      </c>
      <c r="D71" s="13">
        <v>271855234.12</v>
      </c>
      <c r="E71" s="13">
        <v>271043934</v>
      </c>
      <c r="F71" s="7">
        <f t="shared" si="0"/>
        <v>129.28230089697311</v>
      </c>
      <c r="G71" s="7">
        <f t="shared" si="1"/>
        <v>99.701569063907783</v>
      </c>
      <c r="H71" s="19" t="s">
        <v>205</v>
      </c>
      <c r="I71" s="18"/>
    </row>
    <row r="72" spans="1:9" ht="62.4" x14ac:dyDescent="0.3">
      <c r="A72" s="9" t="s">
        <v>143</v>
      </c>
      <c r="B72" s="12" t="s">
        <v>65</v>
      </c>
      <c r="C72" s="13">
        <v>16147067</v>
      </c>
      <c r="D72" s="13">
        <v>17698164</v>
      </c>
      <c r="E72" s="13">
        <v>17472924.850000001</v>
      </c>
      <c r="F72" s="7">
        <f t="shared" si="0"/>
        <v>108.21113735392318</v>
      </c>
      <c r="G72" s="7">
        <f t="shared" si="1"/>
        <v>98.727330416872633</v>
      </c>
      <c r="H72" s="19" t="s">
        <v>194</v>
      </c>
      <c r="I72" s="18"/>
    </row>
    <row r="73" spans="1:9" ht="31.2" x14ac:dyDescent="0.3">
      <c r="A73" s="10" t="s">
        <v>102</v>
      </c>
      <c r="B73" s="11" t="s">
        <v>107</v>
      </c>
      <c r="C73" s="5">
        <f>C74+C75+C76</f>
        <v>155089135</v>
      </c>
      <c r="D73" s="5">
        <f>D74+D75+D76</f>
        <v>201951242.15000001</v>
      </c>
      <c r="E73" s="5">
        <f>E74+E75+E76</f>
        <v>201754836.59</v>
      </c>
      <c r="F73" s="6">
        <f t="shared" ref="F73:F83" si="4">E73/C73*100</f>
        <v>130.08960078989415</v>
      </c>
      <c r="G73" s="6">
        <f t="shared" ref="G73:G83" si="5">E73/D73*100</f>
        <v>99.90274605003215</v>
      </c>
      <c r="H73" s="9"/>
      <c r="I73" s="19"/>
    </row>
    <row r="74" spans="1:9" s="1" customFormat="1" ht="62.4" x14ac:dyDescent="0.3">
      <c r="A74" s="9" t="s">
        <v>123</v>
      </c>
      <c r="B74" s="12" t="s">
        <v>119</v>
      </c>
      <c r="C74" s="13">
        <v>38656512</v>
      </c>
      <c r="D74" s="13">
        <v>59472137.530000001</v>
      </c>
      <c r="E74" s="13">
        <v>59472137.530000001</v>
      </c>
      <c r="F74" s="7">
        <f t="shared" si="4"/>
        <v>153.84765581022936</v>
      </c>
      <c r="G74" s="7">
        <f t="shared" si="5"/>
        <v>100</v>
      </c>
      <c r="H74" s="21" t="s">
        <v>156</v>
      </c>
      <c r="I74" s="18"/>
    </row>
    <row r="75" spans="1:9" s="8" customFormat="1" ht="62.4" x14ac:dyDescent="0.3">
      <c r="A75" s="9" t="s">
        <v>142</v>
      </c>
      <c r="B75" s="12" t="s">
        <v>136</v>
      </c>
      <c r="C75" s="13">
        <v>75282190</v>
      </c>
      <c r="D75" s="13">
        <v>98632206.620000005</v>
      </c>
      <c r="E75" s="13">
        <v>98632206.590000004</v>
      </c>
      <c r="F75" s="7">
        <f t="shared" si="4"/>
        <v>131.0166542577999</v>
      </c>
      <c r="G75" s="7">
        <f t="shared" si="5"/>
        <v>99.999999969583968</v>
      </c>
      <c r="H75" s="21" t="s">
        <v>156</v>
      </c>
      <c r="I75" s="18"/>
    </row>
    <row r="76" spans="1:9" ht="62.4" x14ac:dyDescent="0.3">
      <c r="A76" s="9" t="s">
        <v>90</v>
      </c>
      <c r="B76" s="12" t="s">
        <v>20</v>
      </c>
      <c r="C76" s="13">
        <v>41150433</v>
      </c>
      <c r="D76" s="13">
        <v>43846898</v>
      </c>
      <c r="E76" s="13">
        <v>43650492.469999999</v>
      </c>
      <c r="F76" s="7">
        <f t="shared" si="4"/>
        <v>106.07541473500413</v>
      </c>
      <c r="G76" s="7">
        <f t="shared" si="5"/>
        <v>99.552065165476463</v>
      </c>
      <c r="H76" s="19" t="s">
        <v>194</v>
      </c>
      <c r="I76" s="18"/>
    </row>
    <row r="77" spans="1:9" ht="46.8" x14ac:dyDescent="0.3">
      <c r="A77" s="10" t="s">
        <v>7</v>
      </c>
      <c r="B77" s="11" t="s">
        <v>74</v>
      </c>
      <c r="C77" s="5">
        <f>C78</f>
        <v>172273256.84999999</v>
      </c>
      <c r="D77" s="5">
        <f>D78</f>
        <v>13273256.85</v>
      </c>
      <c r="E77" s="5">
        <f>E78</f>
        <v>13034806.34</v>
      </c>
      <c r="F77" s="6">
        <f t="shared" si="4"/>
        <v>7.5663550909410935</v>
      </c>
      <c r="G77" s="6">
        <f t="shared" si="5"/>
        <v>98.203526740311659</v>
      </c>
      <c r="H77" s="9"/>
      <c r="I77" s="19"/>
    </row>
    <row r="78" spans="1:9" s="1" customFormat="1" ht="62.4" x14ac:dyDescent="0.3">
      <c r="A78" s="9" t="s">
        <v>32</v>
      </c>
      <c r="B78" s="12" t="s">
        <v>94</v>
      </c>
      <c r="C78" s="13">
        <v>172273256.84999999</v>
      </c>
      <c r="D78" s="13">
        <v>13273256.85</v>
      </c>
      <c r="E78" s="13">
        <v>13034806.34</v>
      </c>
      <c r="F78" s="7">
        <f t="shared" si="4"/>
        <v>7.5663550909410935</v>
      </c>
      <c r="G78" s="7">
        <f t="shared" si="5"/>
        <v>98.203526740311659</v>
      </c>
      <c r="H78" s="23" t="s">
        <v>206</v>
      </c>
      <c r="I78" s="18"/>
    </row>
    <row r="79" spans="1:9" s="8" customFormat="1" ht="62.4" x14ac:dyDescent="0.3">
      <c r="A79" s="10" t="s">
        <v>149</v>
      </c>
      <c r="B79" s="11" t="s">
        <v>52</v>
      </c>
      <c r="C79" s="5">
        <f>C80+C81+C82</f>
        <v>3024200575.5599999</v>
      </c>
      <c r="D79" s="5">
        <f>D80+D81+D82</f>
        <v>4302268173.54</v>
      </c>
      <c r="E79" s="5">
        <f>E80+E81+E82</f>
        <v>4229650479.5100002</v>
      </c>
      <c r="F79" s="6">
        <f t="shared" si="4"/>
        <v>139.86011753624453</v>
      </c>
      <c r="G79" s="6">
        <f t="shared" si="5"/>
        <v>98.312106751582434</v>
      </c>
      <c r="H79" s="9"/>
      <c r="I79" s="19"/>
    </row>
    <row r="80" spans="1:9" s="1" customFormat="1" ht="62.4" x14ac:dyDescent="0.3">
      <c r="A80" s="9" t="s">
        <v>121</v>
      </c>
      <c r="B80" s="12" t="s">
        <v>64</v>
      </c>
      <c r="C80" s="13">
        <v>2415753000</v>
      </c>
      <c r="D80" s="13">
        <v>2415753000</v>
      </c>
      <c r="E80" s="13">
        <v>2415753000</v>
      </c>
      <c r="F80" s="7">
        <f t="shared" si="4"/>
        <v>100</v>
      </c>
      <c r="G80" s="7">
        <f t="shared" si="5"/>
        <v>100</v>
      </c>
      <c r="H80" s="18"/>
      <c r="I80" s="18"/>
    </row>
    <row r="81" spans="1:9" s="8" customFormat="1" ht="124.8" x14ac:dyDescent="0.3">
      <c r="A81" s="9" t="s">
        <v>92</v>
      </c>
      <c r="B81" s="12" t="s">
        <v>78</v>
      </c>
      <c r="C81" s="13">
        <v>471422020</v>
      </c>
      <c r="D81" s="13">
        <v>1513268011.1300001</v>
      </c>
      <c r="E81" s="13">
        <v>1500606890.1300001</v>
      </c>
      <c r="F81" s="7">
        <f t="shared" si="4"/>
        <v>318.31497606539466</v>
      </c>
      <c r="G81" s="7">
        <f t="shared" si="5"/>
        <v>99.163325933880969</v>
      </c>
      <c r="H81" s="23" t="s">
        <v>161</v>
      </c>
      <c r="I81" s="18"/>
    </row>
    <row r="82" spans="1:9" ht="159" customHeight="1" x14ac:dyDescent="0.3">
      <c r="A82" s="9" t="s">
        <v>86</v>
      </c>
      <c r="B82" s="12" t="s">
        <v>98</v>
      </c>
      <c r="C82" s="13">
        <v>137025555.56</v>
      </c>
      <c r="D82" s="13">
        <v>373247162.41000003</v>
      </c>
      <c r="E82" s="13">
        <v>313290589.38</v>
      </c>
      <c r="F82" s="7">
        <f t="shared" si="4"/>
        <v>228.63661314828096</v>
      </c>
      <c r="G82" s="7">
        <f t="shared" si="5"/>
        <v>83.936495955422785</v>
      </c>
      <c r="H82" s="42" t="s">
        <v>207</v>
      </c>
      <c r="I82" s="19"/>
    </row>
    <row r="83" spans="1:9" s="1" customFormat="1" ht="21.75" customHeight="1" x14ac:dyDescent="0.3">
      <c r="A83" s="33" t="s">
        <v>146</v>
      </c>
      <c r="B83" s="34"/>
      <c r="C83" s="16">
        <f>C7+C16+C19+C23+C34+C39+C44+C52+C55+C62+C68+C73+C77+C79</f>
        <v>73062776714.759995</v>
      </c>
      <c r="D83" s="16">
        <f>D7+D16+D19+D23+D34+D39+D44+D52+D55+D62+D68+D73+D77+D79</f>
        <v>83985292433.259995</v>
      </c>
      <c r="E83" s="16">
        <f>E7+E16+E19+E23+E34+E39+E44+E52+E55+E62+E68+E73+E77+E79</f>
        <v>80782847887.529999</v>
      </c>
      <c r="F83" s="17">
        <f t="shared" si="4"/>
        <v>110.56635337431737</v>
      </c>
      <c r="G83" s="17">
        <f t="shared" si="5"/>
        <v>96.186898380719626</v>
      </c>
      <c r="H83" s="9"/>
      <c r="I83" s="19"/>
    </row>
  </sheetData>
  <mergeCells count="15">
    <mergeCell ref="I4:I6"/>
    <mergeCell ref="A2:I2"/>
    <mergeCell ref="F3:I3"/>
    <mergeCell ref="A83:B83"/>
    <mergeCell ref="A4:A6"/>
    <mergeCell ref="B4:B6"/>
    <mergeCell ref="H4:H6"/>
    <mergeCell ref="F4:G4"/>
    <mergeCell ref="F5:F6"/>
    <mergeCell ref="G5:G6"/>
    <mergeCell ref="A1:E1"/>
    <mergeCell ref="D3:E3"/>
    <mergeCell ref="D4:D6"/>
    <mergeCell ref="E4:E6"/>
    <mergeCell ref="C4:C6"/>
  </mergeCells>
  <pageMargins left="0.23622047244094491" right="0.31496062992125984" top="0.32" bottom="0.39370078740157483" header="0.15748031496062992" footer="0.31496062992125984"/>
  <pageSetup paperSize="9" scale="63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2022-04-25T09:43:53Z</cp:lastPrinted>
  <dcterms:created xsi:type="dcterms:W3CDTF">2017-05-03T15:49:45Z</dcterms:created>
  <dcterms:modified xsi:type="dcterms:W3CDTF">2022-04-25T09:43:55Z</dcterms:modified>
</cp:coreProperties>
</file>